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um\Documents\"/>
    </mc:Choice>
  </mc:AlternateContent>
  <xr:revisionPtr revIDLastSave="0" documentId="8_{7C7F44E0-C853-4682-B51D-392007EAA821}" xr6:coauthVersionLast="47" xr6:coauthVersionMax="47" xr10:uidLastSave="{00000000-0000-0000-0000-000000000000}"/>
  <bookViews>
    <workbookView xWindow="-120" yWindow="-120" windowWidth="29040" windowHeight="15840" xr2:uid="{8572B478-672A-4BAE-8A46-0ACDEE7BA0A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0" i="1" l="1"/>
  <c r="J40" i="1"/>
  <c r="I40" i="1"/>
  <c r="G40" i="1"/>
  <c r="F40" i="1"/>
  <c r="C40" i="1"/>
  <c r="D39" i="1"/>
  <c r="M35" i="1"/>
  <c r="K35" i="1"/>
  <c r="H35" i="1"/>
  <c r="E35" i="1"/>
  <c r="D35" i="1"/>
  <c r="M30" i="1"/>
  <c r="K30" i="1"/>
  <c r="K40" i="1" s="1"/>
  <c r="H30" i="1"/>
  <c r="E30" i="1"/>
  <c r="D30" i="1"/>
  <c r="M29" i="1"/>
  <c r="K29" i="1"/>
  <c r="H29" i="1"/>
  <c r="E29" i="1"/>
  <c r="D29" i="1"/>
  <c r="M27" i="1"/>
  <c r="H27" i="1"/>
  <c r="E27" i="1"/>
  <c r="M26" i="1"/>
  <c r="K26" i="1"/>
  <c r="H26" i="1"/>
  <c r="E26" i="1"/>
  <c r="D26" i="1"/>
  <c r="C26" i="1"/>
  <c r="M19" i="1"/>
  <c r="H19" i="1"/>
  <c r="E19" i="1"/>
  <c r="D19" i="1"/>
  <c r="M16" i="1"/>
  <c r="M40" i="1" s="1"/>
  <c r="K16" i="1"/>
  <c r="E16" i="1"/>
  <c r="E40" i="1" s="1"/>
  <c r="D16" i="1"/>
  <c r="D40" i="1" s="1"/>
  <c r="H14" i="1"/>
  <c r="H40" i="1" s="1"/>
  <c r="C41" i="1" l="1"/>
</calcChain>
</file>

<file path=xl/sharedStrings.xml><?xml version="1.0" encoding="utf-8"?>
<sst xmlns="http://schemas.openxmlformats.org/spreadsheetml/2006/main" count="309" uniqueCount="59">
  <si>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</si>
  <si>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</si>
  <si>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</si>
  <si>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</si>
  <si>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</si>
  <si>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</si>
  <si>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</si>
  <si>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</si>
  <si>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</si>
  <si>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</si>
  <si>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</si>
  <si>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</si>
  <si>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-</t>
  </si>
  <si>
    <t>Tabel 5.5.7 Banyaknya alat penangkap ikan menurut jenisnya tiap kecamatan di Kabupaten Batu Bara Tahun 2021</t>
  </si>
  <si>
    <t>Jenis Alat Tangkap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</si>
  <si>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</si>
  <si>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</si>
  <si>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</si>
  <si>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</si>
  <si>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</si>
  <si>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</si>
  <si>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</si>
  <si>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</si>
  <si>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</si>
  <si>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</si>
  <si>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</si>
  <si>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</si>
  <si>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</si>
  <si>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 xml:space="preserve">Jaring Angkat  </t>
  </si>
  <si>
    <t>Bagan Perahu/Rakit</t>
  </si>
  <si>
    <t>Bagan Tancap</t>
  </si>
  <si>
    <t>Sero</t>
  </si>
  <si>
    <t>Pukat Pantai</t>
  </si>
  <si>
    <t>Jaring Angkat Lainnya</t>
  </si>
  <si>
    <t xml:space="preserve">Pancing  </t>
  </si>
  <si>
    <t>Rawai Hanyut</t>
  </si>
  <si>
    <t>Rawai Tetap</t>
  </si>
  <si>
    <t>Rawai Tuna</t>
  </si>
  <si>
    <t>Pancing Lainnya</t>
  </si>
  <si>
    <t>Pukat Kantong</t>
  </si>
  <si>
    <t>Seine Net</t>
  </si>
  <si>
    <t>Tuamang</t>
  </si>
  <si>
    <t>Songko</t>
  </si>
  <si>
    <t>Pukat Rantai</t>
  </si>
  <si>
    <t>Pukat Cincin</t>
  </si>
  <si>
    <t>Jaring Insang / Gill Net</t>
  </si>
  <si>
    <t>Jaring Insang Hanyut</t>
  </si>
  <si>
    <t>Jaring Lingkar</t>
  </si>
  <si>
    <t>Jaring Klitik</t>
  </si>
  <si>
    <t>Jaring Insang Tetap</t>
  </si>
  <si>
    <t>Jaring Tremel</t>
  </si>
  <si>
    <t>Perangkap/Trap</t>
  </si>
  <si>
    <t>Jermal</t>
  </si>
  <si>
    <t>Bubu</t>
  </si>
  <si>
    <t>Perangkap Lainnya/Others</t>
  </si>
  <si>
    <t>Alat Pengumpul Kerang/Shell Colecting Tool</t>
  </si>
  <si>
    <t>Alat Penangkap Ikan Lainnya/Other Fishing Tool</t>
  </si>
  <si>
    <t>JUMLAH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</si>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</sst>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2" fillId="0" borderId="3" xfId="1" applyFont="1" applyBorder="1"/>
    <xf numFmtId="0" fontId="0" fillId="2" borderId="0" xfId="0" applyFill="1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41" fontId="2" fillId="0" borderId="3" xfId="1" applyFont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96B34-BA89-46FF-AACF-B823C188F53D}">
  <dimension ref="A1:N41"/>
  <sheetViews>
    <sheetView tabSelected="1" workbookViewId="0">
      <selection sqref="A1:XFD1048576"/>
    </sheetView>
  </sheetViews>
  <sheetFormatPr defaultRowHeight="15" x14ac:dyDescent="0.25"/>
  <cols>
    <col min="1" max="1" width="24.5703125" bestFit="1" customWidth="1"/>
    <col min="2" max="2" width="9.140625" style="21" bestFit="1" customWidth="1"/>
    <col min="3" max="3" width="12.140625" customWidth="1"/>
    <col min="4" max="4" width="9.42578125" customWidth="1"/>
    <col min="5" max="5" width="11" customWidth="1"/>
    <col min="6" max="6" width="9.42578125" customWidth="1"/>
    <col min="7" max="7" width="12.28515625" customWidth="1"/>
    <col min="8" max="8" width="8.140625" customWidth="1"/>
    <col min="9" max="9" width="10.140625" customWidth="1"/>
    <col min="10" max="10" width="7.5703125" customWidth="1"/>
    <col min="11" max="11" width="7.85546875" customWidth="1"/>
    <col min="12" max="12" width="8" customWidth="1"/>
    <col min="13" max="13" width="9.85546875" customWidth="1"/>
    <col min="14" max="14" width="9.5703125" customWidth="1"/>
  </cols>
  <sheetData>
    <row r="1" spans="1:14" ht="19.5" x14ac:dyDescent="0.3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x14ac:dyDescent="0.25">
      <c r="A2" s="1" t="s">
        <v>14</v>
      </c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10" t="s">
        <v>11</v>
      </c>
    </row>
    <row r="3" spans="1:14" x14ac:dyDescent="0.25">
      <c r="A3" s="2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4" ht="15" customHeight="1" x14ac:dyDescent="0.25">
      <c r="A4" s="14" t="s">
        <v>15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14" t="s">
        <v>27</v>
      </c>
    </row>
    <row r="5" spans="1:14" ht="15" customHeight="1" x14ac:dyDescent="0.25">
      <c r="A5" s="15" t="s">
        <v>28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5" customHeight="1" x14ac:dyDescent="0.25">
      <c r="A6" s="15" t="s">
        <v>29</v>
      </c>
      <c r="B6" s="5" t="s">
        <v>12</v>
      </c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5" t="s">
        <v>12</v>
      </c>
      <c r="K6" s="5" t="s">
        <v>12</v>
      </c>
      <c r="L6" s="5" t="s">
        <v>12</v>
      </c>
      <c r="M6" s="5" t="s">
        <v>12</v>
      </c>
    </row>
    <row r="7" spans="1:14" ht="15.75" x14ac:dyDescent="0.25">
      <c r="A7" s="15" t="s">
        <v>30</v>
      </c>
      <c r="B7" s="5" t="s">
        <v>12</v>
      </c>
      <c r="C7" s="5" t="s">
        <v>12</v>
      </c>
      <c r="D7" s="5" t="s">
        <v>12</v>
      </c>
      <c r="E7" s="5" t="s">
        <v>12</v>
      </c>
      <c r="F7" s="5" t="s">
        <v>12</v>
      </c>
      <c r="G7" s="5" t="s">
        <v>12</v>
      </c>
      <c r="H7" s="5" t="s">
        <v>12</v>
      </c>
      <c r="I7" s="5" t="s">
        <v>12</v>
      </c>
      <c r="J7" s="5" t="s">
        <v>12</v>
      </c>
      <c r="K7" s="5" t="s">
        <v>12</v>
      </c>
      <c r="L7" s="5" t="s">
        <v>12</v>
      </c>
      <c r="M7" s="5" t="s">
        <v>12</v>
      </c>
    </row>
    <row r="8" spans="1:14" ht="15.75" x14ac:dyDescent="0.25">
      <c r="A8" s="15" t="s">
        <v>31</v>
      </c>
      <c r="B8" s="5" t="s">
        <v>12</v>
      </c>
      <c r="C8" s="5" t="s">
        <v>12</v>
      </c>
      <c r="D8" s="5" t="s">
        <v>12</v>
      </c>
      <c r="E8" s="5" t="s">
        <v>12</v>
      </c>
      <c r="F8" s="5" t="s">
        <v>12</v>
      </c>
      <c r="G8" s="5" t="s">
        <v>12</v>
      </c>
      <c r="H8" s="5" t="s">
        <v>12</v>
      </c>
      <c r="I8" s="5" t="s">
        <v>12</v>
      </c>
      <c r="J8" s="5" t="s">
        <v>12</v>
      </c>
      <c r="K8" s="5" t="s">
        <v>12</v>
      </c>
      <c r="L8" s="5" t="s">
        <v>12</v>
      </c>
      <c r="M8" s="5" t="s">
        <v>12</v>
      </c>
    </row>
    <row r="9" spans="1:14" ht="15.75" x14ac:dyDescent="0.25">
      <c r="A9" s="15" t="s">
        <v>32</v>
      </c>
      <c r="B9" s="5" t="s">
        <v>12</v>
      </c>
      <c r="C9" s="5" t="s">
        <v>12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12</v>
      </c>
    </row>
    <row r="10" spans="1:14" ht="15.75" x14ac:dyDescent="0.25">
      <c r="A10" s="15" t="s">
        <v>33</v>
      </c>
      <c r="B10" s="5" t="s">
        <v>12</v>
      </c>
      <c r="C10" s="5" t="s">
        <v>12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</row>
    <row r="11" spans="1:14" ht="15.75" x14ac:dyDescent="0.25">
      <c r="A11" s="1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15.75" x14ac:dyDescent="0.25">
      <c r="A12" s="15" t="s">
        <v>34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ht="15.75" x14ac:dyDescent="0.25">
      <c r="A13" s="15" t="s">
        <v>35</v>
      </c>
      <c r="B13" s="5" t="s">
        <v>12</v>
      </c>
      <c r="C13" s="5" t="s">
        <v>12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</row>
    <row r="14" spans="1:14" ht="15.75" x14ac:dyDescent="0.25">
      <c r="A14" s="15" t="s">
        <v>36</v>
      </c>
      <c r="B14" s="5" t="s">
        <v>12</v>
      </c>
      <c r="C14" s="16" t="s">
        <v>12</v>
      </c>
      <c r="D14" s="16" t="s">
        <v>12</v>
      </c>
      <c r="E14" s="16" t="s">
        <v>12</v>
      </c>
      <c r="F14" s="16" t="s">
        <v>12</v>
      </c>
      <c r="G14" s="5" t="s">
        <v>12</v>
      </c>
      <c r="H14" s="5">
        <f>13*100</f>
        <v>1300</v>
      </c>
      <c r="I14" s="5" t="s">
        <v>12</v>
      </c>
      <c r="J14" s="5" t="s">
        <v>12</v>
      </c>
      <c r="K14" s="16" t="s">
        <v>12</v>
      </c>
      <c r="L14" s="16" t="s">
        <v>12</v>
      </c>
      <c r="M14" s="16"/>
    </row>
    <row r="15" spans="1:14" ht="15.75" x14ac:dyDescent="0.25">
      <c r="A15" s="15" t="s">
        <v>37</v>
      </c>
      <c r="B15" s="5" t="s">
        <v>12</v>
      </c>
      <c r="C15" s="5" t="s">
        <v>12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12</v>
      </c>
      <c r="I15" s="5" t="s">
        <v>12</v>
      </c>
      <c r="J15" s="5" t="s">
        <v>12</v>
      </c>
      <c r="K15" s="5" t="s">
        <v>12</v>
      </c>
      <c r="L15" s="5" t="s">
        <v>12</v>
      </c>
      <c r="M15" s="5" t="s">
        <v>12</v>
      </c>
    </row>
    <row r="16" spans="1:14" ht="15.75" x14ac:dyDescent="0.25">
      <c r="A16" s="15" t="s">
        <v>38</v>
      </c>
      <c r="B16" s="5" t="s">
        <v>12</v>
      </c>
      <c r="C16" s="5">
        <v>55</v>
      </c>
      <c r="D16" s="5">
        <f>60+84</f>
        <v>144</v>
      </c>
      <c r="E16" s="5">
        <f>390+11</f>
        <v>401</v>
      </c>
      <c r="F16" s="5" t="s">
        <v>12</v>
      </c>
      <c r="G16" s="5" t="s">
        <v>12</v>
      </c>
      <c r="H16" s="5">
        <v>53</v>
      </c>
      <c r="I16" s="5" t="s">
        <v>12</v>
      </c>
      <c r="J16" s="5" t="s">
        <v>12</v>
      </c>
      <c r="K16" s="5">
        <f>78+2+13*30</f>
        <v>470</v>
      </c>
      <c r="L16" s="5" t="s">
        <v>12</v>
      </c>
      <c r="M16" s="5">
        <f>42+48+55+24+1+8*30</f>
        <v>410</v>
      </c>
    </row>
    <row r="17" spans="1:13" ht="15.75" x14ac:dyDescent="0.25">
      <c r="A17" s="1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.75" x14ac:dyDescent="0.25">
      <c r="A18" s="15" t="s">
        <v>39</v>
      </c>
      <c r="B18" s="5"/>
      <c r="C18" s="5">
        <v>57</v>
      </c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x14ac:dyDescent="0.25">
      <c r="A19" s="15" t="s">
        <v>40</v>
      </c>
      <c r="B19" s="5" t="s">
        <v>12</v>
      </c>
      <c r="C19" s="5">
        <v>180</v>
      </c>
      <c r="D19" s="5">
        <f>3</f>
        <v>3</v>
      </c>
      <c r="E19" s="5">
        <f>103+69</f>
        <v>172</v>
      </c>
      <c r="F19" s="5" t="s">
        <v>12</v>
      </c>
      <c r="G19" s="5" t="s">
        <v>12</v>
      </c>
      <c r="H19" s="5">
        <f>7+1</f>
        <v>8</v>
      </c>
      <c r="I19" s="5" t="s">
        <v>12</v>
      </c>
      <c r="J19" s="5" t="s">
        <v>12</v>
      </c>
      <c r="K19" s="5">
        <v>1</v>
      </c>
      <c r="L19" s="5" t="s">
        <v>12</v>
      </c>
      <c r="M19" s="5">
        <f>6+38+12+21+2+6+10</f>
        <v>95</v>
      </c>
    </row>
    <row r="20" spans="1:13" ht="15.75" x14ac:dyDescent="0.25">
      <c r="A20" s="15" t="s">
        <v>41</v>
      </c>
      <c r="B20" s="5" t="s">
        <v>12</v>
      </c>
      <c r="C20" s="5" t="s">
        <v>12</v>
      </c>
      <c r="D20" s="5" t="s">
        <v>12</v>
      </c>
      <c r="E20" s="5" t="s">
        <v>12</v>
      </c>
      <c r="F20" s="5" t="s">
        <v>12</v>
      </c>
      <c r="G20" s="5" t="s">
        <v>12</v>
      </c>
      <c r="H20" s="16">
        <v>5</v>
      </c>
      <c r="I20" s="5" t="s">
        <v>12</v>
      </c>
      <c r="J20" s="5" t="s">
        <v>12</v>
      </c>
      <c r="K20" s="5" t="s">
        <v>12</v>
      </c>
      <c r="L20" s="5" t="s">
        <v>12</v>
      </c>
      <c r="M20" s="5" t="s">
        <v>12</v>
      </c>
    </row>
    <row r="21" spans="1:13" ht="15.75" x14ac:dyDescent="0.25">
      <c r="A21" s="15" t="s">
        <v>42</v>
      </c>
      <c r="B21" s="5" t="s">
        <v>12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5" t="s">
        <v>12</v>
      </c>
      <c r="K21" s="5" t="s">
        <v>12</v>
      </c>
      <c r="L21" s="5" t="s">
        <v>12</v>
      </c>
      <c r="M21" s="5" t="s">
        <v>12</v>
      </c>
    </row>
    <row r="22" spans="1:13" ht="15.75" x14ac:dyDescent="0.25">
      <c r="A22" s="15" t="s">
        <v>43</v>
      </c>
      <c r="B22" s="5" t="s">
        <v>12</v>
      </c>
      <c r="C22" s="5" t="s">
        <v>12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12</v>
      </c>
      <c r="J22" s="5" t="s">
        <v>12</v>
      </c>
      <c r="K22" s="5" t="s">
        <v>12</v>
      </c>
      <c r="L22" s="5" t="s">
        <v>12</v>
      </c>
      <c r="M22" s="5" t="s">
        <v>12</v>
      </c>
    </row>
    <row r="23" spans="1:13" ht="15.75" x14ac:dyDescent="0.25">
      <c r="A23" s="15" t="s">
        <v>44</v>
      </c>
      <c r="B23" s="5" t="s">
        <v>12</v>
      </c>
      <c r="C23" s="5" t="s">
        <v>12</v>
      </c>
      <c r="D23" s="5" t="s">
        <v>12</v>
      </c>
      <c r="E23" s="5" t="s">
        <v>12</v>
      </c>
      <c r="F23" s="5" t="s">
        <v>12</v>
      </c>
      <c r="G23" s="5" t="s">
        <v>12</v>
      </c>
      <c r="H23" s="5" t="s">
        <v>12</v>
      </c>
      <c r="I23" s="5" t="s">
        <v>12</v>
      </c>
      <c r="J23" s="5" t="s">
        <v>12</v>
      </c>
      <c r="K23" s="5" t="s">
        <v>12</v>
      </c>
      <c r="L23" s="5" t="s">
        <v>12</v>
      </c>
      <c r="M23" s="5" t="s">
        <v>12</v>
      </c>
    </row>
    <row r="24" spans="1:13" ht="15.75" x14ac:dyDescent="0.25">
      <c r="A24" s="1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 x14ac:dyDescent="0.25">
      <c r="A25" s="15" t="s">
        <v>45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 x14ac:dyDescent="0.25">
      <c r="A26" s="15" t="s">
        <v>46</v>
      </c>
      <c r="B26" s="5" t="s">
        <v>12</v>
      </c>
      <c r="C26" s="5">
        <f>1+243+68+20+15+88</f>
        <v>435</v>
      </c>
      <c r="D26" s="5">
        <f>21+2+204</f>
        <v>227</v>
      </c>
      <c r="E26" s="5">
        <f>3+5+168+34</f>
        <v>210</v>
      </c>
      <c r="F26" s="5" t="s">
        <v>12</v>
      </c>
      <c r="G26" s="5" t="s">
        <v>12</v>
      </c>
      <c r="H26" s="5">
        <f>184+1+1+44+1</f>
        <v>231</v>
      </c>
      <c r="I26" s="5" t="s">
        <v>12</v>
      </c>
      <c r="J26" s="5" t="s">
        <v>12</v>
      </c>
      <c r="K26" s="5">
        <f>19+9</f>
        <v>28</v>
      </c>
      <c r="L26" s="5" t="s">
        <v>12</v>
      </c>
      <c r="M26" s="5">
        <f>36+33+22+17</f>
        <v>108</v>
      </c>
    </row>
    <row r="27" spans="1:13" ht="15.75" x14ac:dyDescent="0.25">
      <c r="A27" s="15" t="s">
        <v>47</v>
      </c>
      <c r="B27" s="5" t="s">
        <v>12</v>
      </c>
      <c r="C27" s="5">
        <v>64</v>
      </c>
      <c r="D27" s="5" t="s">
        <v>12</v>
      </c>
      <c r="E27" s="5">
        <f>7+2</f>
        <v>9</v>
      </c>
      <c r="F27" s="5" t="s">
        <v>12</v>
      </c>
      <c r="G27" s="5" t="s">
        <v>12</v>
      </c>
      <c r="H27" s="5">
        <f>1+3+48</f>
        <v>52</v>
      </c>
      <c r="I27" s="5" t="s">
        <v>12</v>
      </c>
      <c r="J27" s="5" t="s">
        <v>12</v>
      </c>
      <c r="K27" s="5" t="s">
        <v>12</v>
      </c>
      <c r="L27" s="5" t="s">
        <v>12</v>
      </c>
      <c r="M27" s="5">
        <f>6+150</f>
        <v>156</v>
      </c>
    </row>
    <row r="28" spans="1:13" ht="15.75" x14ac:dyDescent="0.25">
      <c r="A28" s="15" t="s">
        <v>48</v>
      </c>
      <c r="B28" s="5" t="s">
        <v>12</v>
      </c>
      <c r="C28" s="5" t="s">
        <v>12</v>
      </c>
      <c r="D28" s="5" t="s">
        <v>12</v>
      </c>
      <c r="E28" s="5" t="s">
        <v>12</v>
      </c>
      <c r="F28" s="5" t="s">
        <v>12</v>
      </c>
      <c r="G28" s="5" t="s">
        <v>12</v>
      </c>
      <c r="H28" s="5" t="s">
        <v>12</v>
      </c>
      <c r="I28" s="5" t="s">
        <v>12</v>
      </c>
      <c r="J28" s="5" t="s">
        <v>12</v>
      </c>
      <c r="K28" s="5" t="s">
        <v>12</v>
      </c>
      <c r="L28" s="5" t="s">
        <v>12</v>
      </c>
      <c r="M28" s="5" t="s">
        <v>12</v>
      </c>
    </row>
    <row r="29" spans="1:13" ht="15.75" x14ac:dyDescent="0.25">
      <c r="A29" s="15" t="s">
        <v>49</v>
      </c>
      <c r="B29" s="5" t="s">
        <v>12</v>
      </c>
      <c r="C29" s="5">
        <v>48</v>
      </c>
      <c r="D29" s="5">
        <f>6+113</f>
        <v>119</v>
      </c>
      <c r="E29" s="5">
        <f>11+1</f>
        <v>12</v>
      </c>
      <c r="F29" s="5" t="s">
        <v>12</v>
      </c>
      <c r="G29" s="5" t="s">
        <v>12</v>
      </c>
      <c r="H29" s="5">
        <f>1+26+1</f>
        <v>28</v>
      </c>
      <c r="I29" s="5" t="s">
        <v>12</v>
      </c>
      <c r="J29" s="5" t="s">
        <v>12</v>
      </c>
      <c r="K29" s="5">
        <f>15+25</f>
        <v>40</v>
      </c>
      <c r="L29" s="5" t="s">
        <v>12</v>
      </c>
      <c r="M29" s="5">
        <f>2+36+32+6+8</f>
        <v>84</v>
      </c>
    </row>
    <row r="30" spans="1:13" ht="15.75" x14ac:dyDescent="0.25">
      <c r="A30" s="15" t="s">
        <v>50</v>
      </c>
      <c r="B30" s="5" t="s">
        <v>12</v>
      </c>
      <c r="C30" s="5">
        <v>25</v>
      </c>
      <c r="D30" s="5">
        <f>63+35</f>
        <v>98</v>
      </c>
      <c r="E30" s="5">
        <f>1+16+1</f>
        <v>18</v>
      </c>
      <c r="F30" s="5" t="s">
        <v>12</v>
      </c>
      <c r="G30" s="5" t="s">
        <v>12</v>
      </c>
      <c r="H30" s="5">
        <f>1+1+17+268+2+147+82</f>
        <v>518</v>
      </c>
      <c r="I30" s="5" t="s">
        <v>12</v>
      </c>
      <c r="J30" s="5" t="s">
        <v>12</v>
      </c>
      <c r="K30" s="5">
        <f>13+27+46</f>
        <v>86</v>
      </c>
      <c r="L30" s="5" t="s">
        <v>12</v>
      </c>
      <c r="M30" s="5">
        <f>12+7</f>
        <v>19</v>
      </c>
    </row>
    <row r="31" spans="1:13" ht="15.75" x14ac:dyDescent="0.25">
      <c r="A31" s="1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.75" x14ac:dyDescent="0.25">
      <c r="A32" s="15" t="s">
        <v>51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4" ht="15.75" x14ac:dyDescent="0.25">
      <c r="A33" s="15" t="s">
        <v>31</v>
      </c>
      <c r="B33" s="5" t="s">
        <v>12</v>
      </c>
      <c r="C33" s="5" t="s">
        <v>12</v>
      </c>
      <c r="D33" s="5" t="s">
        <v>12</v>
      </c>
      <c r="E33" s="5" t="s">
        <v>12</v>
      </c>
      <c r="F33" s="5" t="s">
        <v>12</v>
      </c>
      <c r="G33" s="5" t="s">
        <v>12</v>
      </c>
      <c r="H33" s="5" t="s">
        <v>12</v>
      </c>
      <c r="I33" s="5" t="s">
        <v>12</v>
      </c>
      <c r="J33" s="5" t="s">
        <v>12</v>
      </c>
      <c r="K33" s="5" t="s">
        <v>12</v>
      </c>
      <c r="L33" s="5" t="s">
        <v>12</v>
      </c>
      <c r="M33" s="5" t="s">
        <v>12</v>
      </c>
    </row>
    <row r="34" spans="1:14" ht="15.75" x14ac:dyDescent="0.25">
      <c r="A34" s="15" t="s">
        <v>52</v>
      </c>
      <c r="B34" s="5" t="s">
        <v>12</v>
      </c>
      <c r="C34" s="5" t="s">
        <v>12</v>
      </c>
      <c r="D34" s="5" t="s">
        <v>12</v>
      </c>
      <c r="E34" s="5" t="s">
        <v>12</v>
      </c>
      <c r="F34" s="5" t="s">
        <v>12</v>
      </c>
      <c r="G34" s="5" t="s">
        <v>12</v>
      </c>
      <c r="H34" s="5" t="s">
        <v>12</v>
      </c>
      <c r="I34" s="5" t="s">
        <v>12</v>
      </c>
      <c r="J34" s="5" t="s">
        <v>12</v>
      </c>
      <c r="K34" s="5" t="s">
        <v>12</v>
      </c>
      <c r="L34" s="5" t="s">
        <v>12</v>
      </c>
      <c r="M34" s="5" t="s">
        <v>12</v>
      </c>
    </row>
    <row r="35" spans="1:14" ht="15.75" x14ac:dyDescent="0.25">
      <c r="A35" s="15" t="s">
        <v>53</v>
      </c>
      <c r="B35" s="5"/>
      <c r="C35" s="5">
        <v>600</v>
      </c>
      <c r="D35" s="5">
        <f>15*300</f>
        <v>4500</v>
      </c>
      <c r="E35" s="5">
        <f>1+1+1*300</f>
        <v>302</v>
      </c>
      <c r="F35" s="5" t="s">
        <v>12</v>
      </c>
      <c r="G35" s="5" t="s">
        <v>12</v>
      </c>
      <c r="H35" s="5">
        <f>15+6+1+1*300</f>
        <v>322</v>
      </c>
      <c r="I35" s="5" t="s">
        <v>12</v>
      </c>
      <c r="J35" s="5" t="s">
        <v>12</v>
      </c>
      <c r="K35" s="5">
        <f>20*300</f>
        <v>6000</v>
      </c>
      <c r="L35" s="5" t="s">
        <v>12</v>
      </c>
      <c r="M35" s="5">
        <f>8*300</f>
        <v>2400</v>
      </c>
    </row>
    <row r="36" spans="1:14" ht="15.75" x14ac:dyDescent="0.25">
      <c r="A36" s="15" t="s">
        <v>54</v>
      </c>
      <c r="B36" s="5" t="s">
        <v>12</v>
      </c>
      <c r="C36" s="5" t="s">
        <v>12</v>
      </c>
      <c r="D36" s="5" t="s">
        <v>12</v>
      </c>
      <c r="E36" s="5" t="s">
        <v>12</v>
      </c>
      <c r="F36" s="5" t="s">
        <v>12</v>
      </c>
      <c r="G36" s="5" t="s">
        <v>12</v>
      </c>
      <c r="H36" s="5" t="s">
        <v>12</v>
      </c>
      <c r="I36" s="5" t="s">
        <v>12</v>
      </c>
      <c r="J36" s="5" t="s">
        <v>12</v>
      </c>
      <c r="K36" s="5" t="s">
        <v>12</v>
      </c>
      <c r="L36" s="5" t="s">
        <v>12</v>
      </c>
      <c r="M36" s="5" t="s">
        <v>12</v>
      </c>
    </row>
    <row r="37" spans="1:14" ht="15.75" x14ac:dyDescent="0.25">
      <c r="A37" s="1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4" ht="47.25" x14ac:dyDescent="0.25">
      <c r="A38" s="17" t="s">
        <v>55</v>
      </c>
      <c r="B38" s="16" t="s">
        <v>12</v>
      </c>
      <c r="C38" s="16">
        <v>20</v>
      </c>
      <c r="D38" s="16" t="s">
        <v>12</v>
      </c>
      <c r="E38" s="16">
        <v>10</v>
      </c>
      <c r="F38" s="16" t="s">
        <v>12</v>
      </c>
      <c r="G38" s="16" t="s">
        <v>12</v>
      </c>
      <c r="H38" s="16" t="s">
        <v>12</v>
      </c>
      <c r="I38" s="16" t="s">
        <v>12</v>
      </c>
      <c r="J38" s="16" t="s">
        <v>12</v>
      </c>
      <c r="K38" s="16" t="s">
        <v>12</v>
      </c>
      <c r="L38" s="16" t="s">
        <v>12</v>
      </c>
      <c r="M38" s="16">
        <v>5</v>
      </c>
      <c r="N38" s="4"/>
    </row>
    <row r="39" spans="1:14" ht="47.25" x14ac:dyDescent="0.25">
      <c r="A39" s="18" t="s">
        <v>56</v>
      </c>
      <c r="B39" s="5" t="s">
        <v>12</v>
      </c>
      <c r="C39" s="5">
        <v>1</v>
      </c>
      <c r="D39" s="5">
        <f>4+5</f>
        <v>9</v>
      </c>
      <c r="E39" s="5" t="s">
        <v>12</v>
      </c>
      <c r="F39" s="5" t="s">
        <v>12</v>
      </c>
      <c r="G39" s="5" t="s">
        <v>12</v>
      </c>
      <c r="H39" s="5" t="s">
        <v>12</v>
      </c>
      <c r="I39" s="5" t="s">
        <v>12</v>
      </c>
      <c r="J39" s="5" t="s">
        <v>12</v>
      </c>
      <c r="K39" s="5" t="s">
        <v>12</v>
      </c>
      <c r="L39" s="5" t="s">
        <v>12</v>
      </c>
      <c r="M39" s="5">
        <v>1</v>
      </c>
    </row>
    <row r="40" spans="1:14" x14ac:dyDescent="0.25">
      <c r="A40" s="19" t="s">
        <v>57</v>
      </c>
      <c r="B40" s="19"/>
      <c r="C40" s="3">
        <f>SUM(C5:C39)</f>
        <v>1485</v>
      </c>
      <c r="D40" s="3">
        <f t="shared" ref="D40:M40" si="0">SUM(D5:D39)</f>
        <v>5100</v>
      </c>
      <c r="E40" s="3">
        <f t="shared" si="0"/>
        <v>1134</v>
      </c>
      <c r="F40" s="3">
        <f t="shared" si="0"/>
        <v>0</v>
      </c>
      <c r="G40" s="3">
        <f t="shared" si="0"/>
        <v>0</v>
      </c>
      <c r="H40" s="3">
        <f t="shared" si="0"/>
        <v>2517</v>
      </c>
      <c r="I40" s="3">
        <f t="shared" si="0"/>
        <v>0</v>
      </c>
      <c r="J40" s="3">
        <f t="shared" si="0"/>
        <v>0</v>
      </c>
      <c r="K40" s="3">
        <f t="shared" si="0"/>
        <v>6625</v>
      </c>
      <c r="L40" s="3">
        <f t="shared" si="0"/>
        <v>0</v>
      </c>
      <c r="M40" s="3">
        <f t="shared" si="0"/>
        <v>3278</v>
      </c>
    </row>
    <row r="41" spans="1:14" x14ac:dyDescent="0.25">
      <c r="A41" s="19" t="s">
        <v>58</v>
      </c>
      <c r="B41" s="19"/>
      <c r="C41" s="20">
        <f>SUM(C40:M40)</f>
        <v>20139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</row>
  </sheetData>
  <mergeCells count="17">
    <mergeCell ref="J2:J3"/>
    <mergeCell ref="K2:K3"/>
    <mergeCell ref="L2:L3"/>
    <mergeCell ref="M2:M3"/>
    <mergeCell ref="A40:B40"/>
    <mergeCell ref="A41:B41"/>
    <mergeCell ref="C41:M41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umum</cp:lastModifiedBy>
  <dcterms:created xsi:type="dcterms:W3CDTF">2022-06-02T09:15:44Z</dcterms:created>
  <dcterms:modified xsi:type="dcterms:W3CDTF">2022-06-02T10:03:49Z</dcterms:modified>
</cp:coreProperties>
</file>